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855" windowHeight="1164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W16" i="1"/>
  <c r="W21" s="1"/>
  <c r="W14"/>
  <c r="W13"/>
  <c r="V13"/>
  <c r="V16"/>
  <c r="V14"/>
  <c r="V21"/>
  <c r="W7"/>
  <c r="V7"/>
  <c r="R7"/>
  <c r="S7"/>
  <c r="T7"/>
  <c r="U7"/>
  <c r="U13"/>
  <c r="U21" s="1"/>
  <c r="U16"/>
  <c r="U14"/>
  <c r="T21"/>
  <c r="S16"/>
  <c r="S14"/>
  <c r="S13"/>
  <c r="S21" s="1"/>
  <c r="R16"/>
  <c r="R14"/>
  <c r="R13"/>
  <c r="R21" s="1"/>
  <c r="T16"/>
  <c r="T14"/>
  <c r="T13"/>
</calcChain>
</file>

<file path=xl/comments1.xml><?xml version="1.0" encoding="utf-8"?>
<comments xmlns="http://schemas.openxmlformats.org/spreadsheetml/2006/main">
  <authors>
    <author>Munkhtsetseg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Munkhtsetseg: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<sst xmlns="http://schemas.openxmlformats.org/spreadsheetml/2006/main" count="33" uniqueCount="32">
  <si>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Gross Domestic Product</t>
  </si>
  <si>
    <t>1 õ¿íä íîãäîõ, òºã</t>
  </si>
  <si>
    <t>Per capital, tog.</t>
  </si>
  <si>
    <t>Ýäèéí çàñãèéí ñàëáàðóóä</t>
  </si>
  <si>
    <t xml:space="preserve"> Economical  sect oral </t>
  </si>
  <si>
    <r>
      <t xml:space="preserve">       Íýìýãäýë ºðòºã    </t>
    </r>
    <r>
      <rPr>
        <i/>
        <sz val="11"/>
        <color theme="1"/>
        <rFont val="Arial Mon"/>
        <family val="2"/>
      </rPr>
      <t>GDP</t>
    </r>
  </si>
  <si>
    <t> Composition</t>
  </si>
  <si>
    <t xml:space="preserve">ÕÀÀ    </t>
  </si>
  <si>
    <t>Agriculture</t>
  </si>
  <si>
    <t xml:space="preserve">Àæ ¿éëäâýð  </t>
  </si>
  <si>
    <t>Industry</t>
  </si>
  <si>
    <t xml:space="preserve">Áàðèëãà  </t>
  </si>
  <si>
    <t>Construction</t>
  </si>
  <si>
    <t xml:space="preserve">Òýýâýð, õîëáîî  </t>
  </si>
  <si>
    <t>Transport and communication</t>
  </si>
  <si>
    <t xml:space="preserve">Ñàíõ¿¿, äààòãàë </t>
  </si>
  <si>
    <t>Finance and insurance</t>
  </si>
  <si>
    <t>Òºðèéí áàéãóóëëàãà/</t>
  </si>
  <si>
    <t>Governmental institutions</t>
  </si>
  <si>
    <t xml:space="preserve">Íèéòèéí ¿éë÷èëãýý </t>
  </si>
  <si>
    <t>Public services</t>
  </si>
  <si>
    <t xml:space="preserve">Àéìãèéí ä¿í </t>
  </si>
  <si>
    <t>Õóäàëäàà, çî÷èä áóóäàë,зоогийн газар</t>
  </si>
  <si>
    <t>Äîòîîäûí íèéò á¿òýýãäõ¿¿í</t>
  </si>
  <si>
    <t>3.1.1 Gross Domestic product, at current price, mln.togrog</t>
  </si>
  <si>
    <t>Trade, hotels and restaurants</t>
  </si>
  <si>
    <t>Total</t>
  </si>
  <si>
    <t>3.1.2 GDP, by divisions, at current price, mln.tog</t>
  </si>
  <si>
    <t>Á¿ëýã III  Ýäèéí çàñãèéí õºãæèë                                                                                                                                                                           Äîòîîäûí íèéò á¿òýýãäõ¿¿í</t>
  </si>
  <si>
    <t>Chapter III  Economical development                                                                                                                                                                             Gross domestic products</t>
  </si>
  <si>
    <t>3.1.1 Äîòîîäûí íèéò á¿òýýãäýõ¿¿í , îíû ¿íýýð, ñàÿ òºãðºã</t>
  </si>
  <si>
    <t>3.1.2 Äîòîîäûí íèéò á¿òýýãäýõ¿¿í, ñàëáàðààð, îíû ¿íýýð, ñàÿ.òºã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</si>
</sst>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color theme="1"/>
      <name val="Arial"/>
      <family val="2"/>
    </font>
    <font>
      <sz val="11"/>
      <color theme="1"/>
      <name val="Arial Mon"/>
      <family val="2"/>
    </font>
    <font>
      <i/>
      <sz val="11"/>
      <color theme="1"/>
      <name val="Arial Mon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0" fillId="0" borderId="3" xfId="0" applyBorder="1"/>
    <xf numFmtId="0" fontId="0" fillId="0" borderId="1" xfId="0" applyBorder="1"/>
    <xf numFmtId="164" fontId="0" fillId="0" borderId="1" xfId="0" applyNumberFormat="1" applyBorder="1"/>
    <xf numFmtId="0" fontId="0" fillId="0" borderId="6" xfId="0" applyBorder="1"/>
    <xf numFmtId="0" fontId="0" fillId="0" borderId="3" xfId="0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>
                <a:latin typeface="Arial Mon" pitchFamily="34" charset="0"/>
              </a:defRPr>
            </a:pPr>
            <a:r>
              <a:rPr lang="mn-MN" sz="1200" baseline="0">
                <a:latin typeface="Arial Mon" pitchFamily="34" charset="0"/>
              </a:rPr>
              <a:t>ДНБ-н бүтцээр, хувиар</a:t>
            </a:r>
            <a:r>
              <a:rPr lang="en-US" sz="1200" baseline="0">
                <a:latin typeface="Arial Mon" pitchFamily="34" charset="0"/>
              </a:rPr>
              <a:t>/Composition of GDP, by percent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5925511586124838"/>
          <c:y val="0.1739073270046852"/>
          <c:w val="0.8230827720405588"/>
          <c:h val="0.7456111958337226"/>
        </c:manualLayout>
      </c:layout>
      <c:pie3DChart>
        <c:varyColors val="1"/>
        <c:ser>
          <c:idx val="0"/>
          <c:order val="0"/>
          <c:tx>
            <c:strRef>
              <c:f>[1]Sheet1!$B$147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6526507976004161E-4"/>
                  <c:y val="0.24580175731084403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0.24232183444997271"/>
                  <c:y val="4.7485605801251184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1.7385086732183488E-3"/>
                  <c:y val="8.171506229705526E-2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-4.0166314108900994E-3"/>
                  <c:y val="0.13303932858195144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9.7925830567130467E-4"/>
                  <c:y val="0.14109821252580648"/>
                </c:manualLayout>
              </c:layout>
              <c:showVal val="1"/>
              <c:showCatName val="1"/>
            </c:dLbl>
            <c:dLbl>
              <c:idx val="5"/>
              <c:layout>
                <c:manualLayout>
                  <c:x val="5.538840206479255E-2"/>
                  <c:y val="-8.5001815484527024E-2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6.9860324690093789E-2"/>
                  <c:y val="-8.5371759360119509E-2"/>
                </c:manualLayout>
              </c:layout>
              <c:showVal val="1"/>
              <c:showCatName val="1"/>
            </c:dLbl>
            <c:dLbl>
              <c:idx val="7"/>
              <c:layout>
                <c:manualLayout>
                  <c:x val="0.13194472615669794"/>
                  <c:y val="-3.500337161412153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600" baseline="0">
                    <a:latin typeface="Arial Mon" pitchFamily="34" charset="0"/>
                  </a:defRPr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[1]Sheet1!$A$148:$A$155</c:f>
              <c:strCache>
                <c:ptCount val="8"/>
                <c:pt idx="0">
                  <c:v>ÕÀÀ    Agriculture</c:v>
                </c:pt>
                <c:pt idx="1">
                  <c:v>Àæ ¿éëäâýð Industry </c:v>
                </c:pt>
                <c:pt idx="2">
                  <c:v>Áàðèëãà Construction </c:v>
                </c:pt>
                <c:pt idx="3">
                  <c:v>Õóäàëäàà, çî÷èä áóóäàë,зоогийн газар Trade hotels</c:v>
                </c:pt>
                <c:pt idx="4">
                  <c:v>Òýýâýð, õîëáîî Transport and communication </c:v>
                </c:pt>
                <c:pt idx="5">
                  <c:v>Ñàíõ¿¿, äààòãàë Finance and insurance</c:v>
                </c:pt>
                <c:pt idx="6">
                  <c:v>Òºðèéí áàéãóóëëàãà/Governmental institutions</c:v>
                </c:pt>
                <c:pt idx="7">
                  <c:v>Íèéòèéí ¿éë÷èëãýý Public services</c:v>
                </c:pt>
              </c:strCache>
            </c:strRef>
          </c:cat>
          <c:val>
            <c:numRef>
              <c:f>[1]Sheet1!$B$148:$B$155</c:f>
              <c:numCache>
                <c:formatCode>General</c:formatCode>
                <c:ptCount val="8"/>
                <c:pt idx="0">
                  <c:v>0.55300000000000005</c:v>
                </c:pt>
                <c:pt idx="1">
                  <c:v>2.4E-2</c:v>
                </c:pt>
                <c:pt idx="2">
                  <c:v>7.0000000000000001E-3</c:v>
                </c:pt>
                <c:pt idx="3">
                  <c:v>0.16300000000000001</c:v>
                </c:pt>
                <c:pt idx="4">
                  <c:v>1.2E-2</c:v>
                </c:pt>
                <c:pt idx="5">
                  <c:v>0.04</c:v>
                </c:pt>
                <c:pt idx="6">
                  <c:v>0.189</c:v>
                </c:pt>
                <c:pt idx="7">
                  <c:v>1.0999999999999999E-2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295274</xdr:rowOff>
    </xdr:from>
    <xdr:to>
      <xdr:col>4</xdr:col>
      <xdr:colOff>571499</xdr:colOff>
      <xdr:row>32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66675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81000"/>
          <a:ext cx="105727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506075" y="381000"/>
          <a:ext cx="105727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khtsetseg_kh/Downloads/nom_2003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vn am"/>
      <sheetName val="ajillah hvch"/>
      <sheetName val="une"/>
      <sheetName val="tusuv"/>
      <sheetName val="barilga hurungu oruulalt"/>
      <sheetName val="baguudiin vzvvlelt"/>
      <sheetName val="Sheet1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7">
          <cell r="B147" t="str">
            <v>%</v>
          </cell>
        </row>
        <row r="148">
          <cell r="A148" t="str">
            <v>ÕÀÀ    Agriculture</v>
          </cell>
          <cell r="B148">
            <v>0.55300000000000005</v>
          </cell>
        </row>
        <row r="149">
          <cell r="A149" t="str">
            <v xml:space="preserve">Àæ ¿éëäâýð Industry </v>
          </cell>
          <cell r="B149">
            <v>2.4E-2</v>
          </cell>
        </row>
        <row r="150">
          <cell r="A150" t="str">
            <v xml:space="preserve">Áàðèëãà Construction </v>
          </cell>
          <cell r="B150">
            <v>7.0000000000000001E-3</v>
          </cell>
        </row>
        <row r="151">
          <cell r="A151" t="str">
            <v>Õóäàëäàà, çî÷èä áóóäàë,зоогийн газар Trade hotels</v>
          </cell>
          <cell r="B151">
            <v>0.16300000000000001</v>
          </cell>
        </row>
        <row r="152">
          <cell r="A152" t="str">
            <v xml:space="preserve">Òýýâýð, õîëáîî Transport and communication </v>
          </cell>
          <cell r="B152">
            <v>1.2E-2</v>
          </cell>
        </row>
        <row r="153">
          <cell r="A153" t="str">
            <v>Ñàíõ¿¿, äààòãàë Finance and insurance</v>
          </cell>
          <cell r="B153">
            <v>0.04</v>
          </cell>
        </row>
        <row r="154">
          <cell r="A154" t="str">
            <v>Òºðèéí áàéãóóëëàãà/Governmental institutions</v>
          </cell>
          <cell r="B154">
            <v>0.189</v>
          </cell>
        </row>
        <row r="155">
          <cell r="A155" t="str">
            <v>Íèéòèéí ¿éë÷èëãýý Public services</v>
          </cell>
          <cell r="B155">
            <v>1.0999999999999999E-2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Y9" sqref="Y9"/>
    </sheetView>
  </sheetViews>
  <sheetFormatPr defaultRowHeight="15"/>
  <cols>
    <col min="1" max="1" width="28.77734375" customWidth="1"/>
    <col min="2" max="2" width="20.44140625" customWidth="1"/>
    <col min="3" max="3" width="12.33203125" customWidth="1"/>
    <col min="4" max="4" width="13.44140625" customWidth="1"/>
    <col min="5" max="5" width="12" customWidth="1"/>
    <col min="14" max="14" width="9" bestFit="1" customWidth="1"/>
  </cols>
  <sheetData>
    <row r="1" spans="1:23">
      <c r="A1" s="45" t="s">
        <v>28</v>
      </c>
      <c r="B1" s="45"/>
      <c r="C1" s="45"/>
      <c r="D1" s="45"/>
      <c r="E1" s="45"/>
      <c r="F1" s="45"/>
      <c r="G1" s="45"/>
      <c r="H1" s="45"/>
      <c r="I1" s="45"/>
    </row>
    <row r="2" spans="1:23">
      <c r="A2" s="38" t="s">
        <v>29</v>
      </c>
      <c r="B2" s="37"/>
      <c r="C2" s="37"/>
      <c r="D2" s="37"/>
      <c r="E2" s="37"/>
      <c r="F2" s="37"/>
      <c r="G2" s="37"/>
      <c r="H2" s="37"/>
      <c r="I2" s="37"/>
    </row>
    <row r="3" spans="1:23">
      <c r="A3" s="46" t="s">
        <v>30</v>
      </c>
      <c r="B3" s="46"/>
      <c r="C3" s="46"/>
      <c r="D3" s="46"/>
      <c r="E3" s="46"/>
      <c r="F3" s="46"/>
      <c r="G3" s="46"/>
      <c r="H3" s="46"/>
      <c r="I3" s="46"/>
    </row>
    <row r="4" spans="1:23" ht="15.75" thickBot="1">
      <c r="A4" s="47" t="s">
        <v>24</v>
      </c>
      <c r="B4" s="47"/>
      <c r="C4" s="47"/>
      <c r="D4" s="47"/>
      <c r="E4" s="2"/>
      <c r="F4" s="17"/>
      <c r="G4" s="17"/>
      <c r="H4" s="17"/>
      <c r="I4" s="3"/>
      <c r="J4" s="30"/>
    </row>
    <row r="5" spans="1:23" ht="15.75" thickBot="1">
      <c r="A5" s="4"/>
      <c r="B5" s="4"/>
      <c r="C5" s="4">
        <v>1996</v>
      </c>
      <c r="D5" s="5">
        <v>1997</v>
      </c>
      <c r="E5" s="6">
        <v>1998</v>
      </c>
      <c r="F5" s="5">
        <v>1999</v>
      </c>
      <c r="G5" s="6">
        <v>2000</v>
      </c>
      <c r="H5" s="5">
        <v>2001</v>
      </c>
      <c r="I5" s="18">
        <v>2002</v>
      </c>
      <c r="J5" s="7">
        <v>2003</v>
      </c>
      <c r="K5" s="24">
        <v>2004</v>
      </c>
      <c r="L5" s="25">
        <v>2005</v>
      </c>
      <c r="M5" s="25">
        <v>2006</v>
      </c>
      <c r="N5" s="25">
        <v>2007</v>
      </c>
      <c r="O5" s="25">
        <v>2008</v>
      </c>
      <c r="P5" s="25">
        <v>2009</v>
      </c>
      <c r="Q5" s="25">
        <v>2010</v>
      </c>
      <c r="R5" s="25">
        <v>2011</v>
      </c>
      <c r="S5" s="25">
        <v>2012</v>
      </c>
      <c r="T5" s="25">
        <v>2013</v>
      </c>
      <c r="U5" s="25">
        <v>2014</v>
      </c>
      <c r="V5" s="25">
        <v>2015</v>
      </c>
      <c r="W5" s="25">
        <v>2016</v>
      </c>
    </row>
    <row r="6" spans="1:23" ht="31.5" customHeight="1">
      <c r="A6" s="8" t="s">
        <v>23</v>
      </c>
      <c r="B6" s="9" t="s">
        <v>0</v>
      </c>
      <c r="C6">
        <v>15263.2</v>
      </c>
      <c r="D6" s="10">
        <v>14365.1</v>
      </c>
      <c r="E6" s="10">
        <v>17045</v>
      </c>
      <c r="F6" s="10">
        <v>21730.799999999999</v>
      </c>
      <c r="G6" s="10">
        <v>17409.099999999999</v>
      </c>
      <c r="H6" s="10">
        <v>13146</v>
      </c>
      <c r="I6" s="10">
        <v>17738.599999999999</v>
      </c>
      <c r="J6" s="11">
        <v>23862.6</v>
      </c>
      <c r="K6" s="10">
        <v>27547.599999999999</v>
      </c>
      <c r="L6" s="10">
        <v>37255.5</v>
      </c>
      <c r="M6">
        <v>55552.7</v>
      </c>
      <c r="N6">
        <v>80567.7</v>
      </c>
      <c r="O6">
        <v>105198.7</v>
      </c>
      <c r="P6">
        <v>113594.7</v>
      </c>
      <c r="Q6">
        <v>102062.2</v>
      </c>
      <c r="R6">
        <v>124402.9</v>
      </c>
      <c r="S6">
        <v>212138.8</v>
      </c>
      <c r="T6">
        <v>291900</v>
      </c>
      <c r="U6">
        <v>382265.59999999998</v>
      </c>
      <c r="V6">
        <v>409517.3</v>
      </c>
      <c r="W6">
        <v>400555.3</v>
      </c>
    </row>
    <row r="7" spans="1:23" ht="25.5" customHeight="1" thickBot="1">
      <c r="A7" s="3" t="s">
        <v>1</v>
      </c>
      <c r="B7" s="12" t="s">
        <v>2</v>
      </c>
      <c r="C7" s="30">
        <v>137450</v>
      </c>
      <c r="D7" s="5">
        <v>126667</v>
      </c>
      <c r="E7" s="5">
        <v>149666</v>
      </c>
      <c r="F7" s="5">
        <v>189613</v>
      </c>
      <c r="G7" s="5">
        <v>153192</v>
      </c>
      <c r="H7" s="5">
        <v>118842</v>
      </c>
      <c r="I7" s="5">
        <v>125679</v>
      </c>
      <c r="J7" s="5">
        <v>221357</v>
      </c>
      <c r="K7" s="30">
        <v>253920</v>
      </c>
      <c r="L7" s="30">
        <v>344209</v>
      </c>
      <c r="M7" s="30">
        <v>504336</v>
      </c>
      <c r="N7" s="30">
        <v>735831</v>
      </c>
      <c r="O7" s="30">
        <v>952541</v>
      </c>
      <c r="P7" s="30">
        <v>1014446</v>
      </c>
      <c r="Q7" s="30">
        <v>910294</v>
      </c>
      <c r="R7" s="30">
        <f>+R6/112224*1000000</f>
        <v>1108523.1323068149</v>
      </c>
      <c r="S7" s="30">
        <f>+S6/111383*1000000</f>
        <v>1904588.6715207885</v>
      </c>
      <c r="T7" s="30">
        <f>+T6/111183*1000000</f>
        <v>2625401.3653166401</v>
      </c>
      <c r="U7" s="30">
        <f>+U6/112207.5*1000000</f>
        <v>3406774.0569926254</v>
      </c>
      <c r="V7" s="30">
        <f>+V6/112682.5*1000000</f>
        <v>3634258.2033589953</v>
      </c>
      <c r="W7" s="30">
        <f>+W6/114797.5*1000000</f>
        <v>3489233.6505585923</v>
      </c>
    </row>
    <row r="8" spans="1:23">
      <c r="A8" s="1"/>
    </row>
    <row r="9" spans="1:23">
      <c r="A9" s="46" t="s">
        <v>31</v>
      </c>
      <c r="B9" s="46"/>
      <c r="C9" s="46"/>
      <c r="D9" s="46"/>
      <c r="E9" s="46"/>
      <c r="F9" s="46"/>
      <c r="G9" s="46"/>
      <c r="H9" s="46"/>
      <c r="I9" s="46"/>
    </row>
    <row r="10" spans="1:23" ht="15.75" thickBot="1">
      <c r="A10" s="47" t="s">
        <v>27</v>
      </c>
      <c r="B10" s="47"/>
      <c r="C10" s="48"/>
      <c r="D10" s="48"/>
      <c r="E10" s="48"/>
      <c r="F10" s="48"/>
      <c r="G10" s="48"/>
      <c r="H10" s="48"/>
      <c r="I10" s="48"/>
      <c r="W10" s="30"/>
    </row>
    <row r="11" spans="1:23" ht="15.75" thickBot="1">
      <c r="A11" s="43" t="s">
        <v>3</v>
      </c>
      <c r="B11" s="13" t="s">
        <v>4</v>
      </c>
      <c r="C11" s="39" t="s">
        <v>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39" t="s">
        <v>5</v>
      </c>
      <c r="S11" s="40"/>
      <c r="T11" s="40"/>
      <c r="U11" s="40"/>
      <c r="V11" s="40"/>
    </row>
    <row r="12" spans="1:23" ht="15.75" thickBot="1">
      <c r="A12" s="44"/>
      <c r="B12" s="14" t="s">
        <v>6</v>
      </c>
      <c r="C12" s="32">
        <v>1996</v>
      </c>
      <c r="D12" s="6">
        <v>1997</v>
      </c>
      <c r="E12" s="6">
        <v>1998</v>
      </c>
      <c r="F12" s="6">
        <v>1999</v>
      </c>
      <c r="G12" s="5">
        <v>2000</v>
      </c>
      <c r="H12" s="15">
        <v>2001</v>
      </c>
      <c r="I12" s="15">
        <v>2002</v>
      </c>
      <c r="J12" s="15">
        <v>2003</v>
      </c>
      <c r="K12" s="24">
        <v>2004</v>
      </c>
      <c r="L12" s="24">
        <v>2005</v>
      </c>
      <c r="M12" s="24">
        <v>2006</v>
      </c>
      <c r="N12" s="24">
        <v>2007</v>
      </c>
      <c r="O12" s="24">
        <v>2008</v>
      </c>
      <c r="P12" s="24">
        <v>2009</v>
      </c>
      <c r="Q12" s="24">
        <v>2010</v>
      </c>
      <c r="R12" s="24">
        <v>2011</v>
      </c>
      <c r="S12" s="24">
        <v>2012</v>
      </c>
      <c r="T12" s="24">
        <v>2013</v>
      </c>
      <c r="U12" s="24">
        <v>2014</v>
      </c>
      <c r="V12" s="24">
        <v>2015</v>
      </c>
      <c r="W12" s="24">
        <v>2016</v>
      </c>
    </row>
    <row r="13" spans="1:23">
      <c r="A13" s="8" t="s">
        <v>7</v>
      </c>
      <c r="B13" s="9" t="s">
        <v>8</v>
      </c>
      <c r="C13">
        <v>13384</v>
      </c>
      <c r="D13" s="11">
        <v>12088.4</v>
      </c>
      <c r="E13" s="10">
        <v>13181.8</v>
      </c>
      <c r="F13" s="10">
        <v>17748.7</v>
      </c>
      <c r="G13" s="10">
        <v>12886.7</v>
      </c>
      <c r="H13" s="10">
        <v>8220</v>
      </c>
      <c r="I13" s="10">
        <v>12212.9</v>
      </c>
      <c r="J13" s="10">
        <v>15662.2</v>
      </c>
      <c r="K13" s="10">
        <v>19567.2</v>
      </c>
      <c r="L13" s="10">
        <v>27558.1</v>
      </c>
      <c r="M13" s="10">
        <v>43569.1</v>
      </c>
      <c r="N13" s="10">
        <v>59086.8</v>
      </c>
      <c r="O13">
        <v>65397.3</v>
      </c>
      <c r="P13">
        <v>71571.7</v>
      </c>
      <c r="Q13">
        <v>56423.7</v>
      </c>
      <c r="R13">
        <f>+R6/100*48.6</f>
        <v>60459.809399999998</v>
      </c>
      <c r="S13">
        <f>+S6/100*49.1</f>
        <v>104160.1508</v>
      </c>
      <c r="T13">
        <f>+T6/100*52.9</f>
        <v>154415.1</v>
      </c>
      <c r="U13">
        <f>+U6/100*51.8</f>
        <v>198013.5808</v>
      </c>
      <c r="V13">
        <f>+V6/100*50.3</f>
        <v>205987.20189999999</v>
      </c>
      <c r="W13">
        <f>+W6/100*47.2</f>
        <v>189062.10159999999</v>
      </c>
    </row>
    <row r="14" spans="1:23" ht="22.5" customHeight="1">
      <c r="A14" s="8" t="s">
        <v>9</v>
      </c>
      <c r="B14" s="9" t="s">
        <v>10</v>
      </c>
      <c r="C14">
        <v>504.6</v>
      </c>
      <c r="D14" s="11">
        <v>471.3</v>
      </c>
      <c r="E14" s="10">
        <v>628.4</v>
      </c>
      <c r="F14" s="10">
        <v>771.3</v>
      </c>
      <c r="G14" s="10">
        <v>866.1</v>
      </c>
      <c r="H14" s="10">
        <v>839.4</v>
      </c>
      <c r="I14" s="10">
        <v>961.4</v>
      </c>
      <c r="J14" s="10">
        <v>677.4</v>
      </c>
      <c r="K14" s="10">
        <v>702.9</v>
      </c>
      <c r="L14" s="10">
        <v>691.1</v>
      </c>
      <c r="M14" s="10">
        <v>874.7</v>
      </c>
      <c r="N14" s="10">
        <v>988.5</v>
      </c>
      <c r="O14">
        <v>1295.3</v>
      </c>
      <c r="P14">
        <v>1708.1</v>
      </c>
      <c r="Q14">
        <v>2452.3000000000002</v>
      </c>
      <c r="R14" s="41">
        <f>+R6/100*4.3</f>
        <v>5349.3247000000001</v>
      </c>
      <c r="S14" s="41">
        <f>+S6/100*4.3</f>
        <v>9121.9683999999997</v>
      </c>
      <c r="T14" s="41">
        <f>+T6/100*13.9</f>
        <v>40574.1</v>
      </c>
      <c r="U14" s="41">
        <f>+U6/100*15.7</f>
        <v>60015.699199999995</v>
      </c>
      <c r="V14" s="41">
        <f>+V6/100*17.1</f>
        <v>70027.458299999998</v>
      </c>
      <c r="W14" s="41">
        <f>+W6/100*19</f>
        <v>76105.506999999998</v>
      </c>
    </row>
    <row r="15" spans="1:23" ht="18.75" customHeight="1">
      <c r="A15" s="8" t="s">
        <v>11</v>
      </c>
      <c r="B15" s="9" t="s">
        <v>12</v>
      </c>
      <c r="C15">
        <v>265.60000000000002</v>
      </c>
      <c r="D15" s="11">
        <v>321.8</v>
      </c>
      <c r="E15" s="10">
        <v>364.1</v>
      </c>
      <c r="F15" s="10">
        <v>358</v>
      </c>
      <c r="G15" s="10">
        <v>242.9</v>
      </c>
      <c r="H15" s="10">
        <v>115.9</v>
      </c>
      <c r="I15" s="10">
        <v>187</v>
      </c>
      <c r="J15" s="10">
        <v>1070.0999999999999</v>
      </c>
      <c r="K15" s="23">
        <v>178.5</v>
      </c>
      <c r="L15" s="23">
        <v>310.3</v>
      </c>
      <c r="M15" s="23">
        <v>335.7</v>
      </c>
      <c r="N15" s="23">
        <v>580.70000000000005</v>
      </c>
      <c r="O15">
        <v>489.8</v>
      </c>
      <c r="P15">
        <v>637.79999999999995</v>
      </c>
      <c r="Q15">
        <v>712.1</v>
      </c>
      <c r="R15" s="41"/>
      <c r="S15" s="41"/>
      <c r="T15" s="41"/>
      <c r="U15" s="41"/>
      <c r="V15" s="41"/>
      <c r="W15" s="41"/>
    </row>
    <row r="16" spans="1:23" ht="27" customHeight="1">
      <c r="A16" s="8" t="s">
        <v>22</v>
      </c>
      <c r="B16" s="9" t="s">
        <v>25</v>
      </c>
      <c r="C16">
        <v>181.8</v>
      </c>
      <c r="D16" s="11">
        <v>204.4</v>
      </c>
      <c r="E16" s="10">
        <v>584</v>
      </c>
      <c r="F16" s="10">
        <v>352.4</v>
      </c>
      <c r="G16" s="10">
        <v>579.4</v>
      </c>
      <c r="H16" s="10">
        <v>638.20000000000005</v>
      </c>
      <c r="I16" s="10">
        <v>607.6</v>
      </c>
      <c r="J16" s="10">
        <v>1423</v>
      </c>
      <c r="K16" s="23">
        <v>1067</v>
      </c>
      <c r="L16" s="23">
        <v>1915.2</v>
      </c>
      <c r="M16" s="23">
        <v>1427.5</v>
      </c>
      <c r="N16" s="23">
        <v>4431.7</v>
      </c>
      <c r="O16">
        <v>6609.5</v>
      </c>
      <c r="P16">
        <v>14595.3</v>
      </c>
      <c r="Q16">
        <v>16656.900000000001</v>
      </c>
      <c r="R16" s="41">
        <f>+R6/100*47.1</f>
        <v>58593.765899999999</v>
      </c>
      <c r="S16" s="41">
        <f>+S6/100*46.6</f>
        <v>98856.680800000002</v>
      </c>
      <c r="T16" s="41">
        <f>+T6/100*33.2</f>
        <v>96910.8</v>
      </c>
      <c r="U16" s="41">
        <f>+U6/100*32.5</f>
        <v>124236.31999999999</v>
      </c>
      <c r="V16" s="41">
        <f>+V6/100*32.6</f>
        <v>133502.6398</v>
      </c>
      <c r="W16" s="41">
        <f>+W6/100*33.8</f>
        <v>135387.69139999998</v>
      </c>
    </row>
    <row r="17" spans="1:23" ht="29.25" customHeight="1">
      <c r="A17" s="8" t="s">
        <v>13</v>
      </c>
      <c r="B17" s="9" t="s">
        <v>14</v>
      </c>
      <c r="C17">
        <v>72.900000000000006</v>
      </c>
      <c r="D17" s="11">
        <v>135.19999999999999</v>
      </c>
      <c r="E17" s="10">
        <v>125.9</v>
      </c>
      <c r="F17" s="10">
        <v>215</v>
      </c>
      <c r="G17" s="10">
        <v>195.3</v>
      </c>
      <c r="H17" s="10">
        <v>316.60000000000002</v>
      </c>
      <c r="I17" s="10">
        <v>357.6</v>
      </c>
      <c r="J17" s="10">
        <v>704.8</v>
      </c>
      <c r="K17" s="23">
        <v>709.2</v>
      </c>
      <c r="L17" s="23">
        <v>571.9</v>
      </c>
      <c r="M17" s="23">
        <v>535</v>
      </c>
      <c r="N17" s="23">
        <v>754.9</v>
      </c>
      <c r="O17">
        <v>822.5</v>
      </c>
      <c r="P17">
        <v>1084.3</v>
      </c>
      <c r="Q17">
        <v>1201.7</v>
      </c>
      <c r="R17" s="41"/>
      <c r="S17" s="41"/>
      <c r="T17" s="41"/>
      <c r="U17" s="41"/>
      <c r="V17" s="41"/>
      <c r="W17" s="41"/>
    </row>
    <row r="18" spans="1:23" ht="30" customHeight="1">
      <c r="A18" s="8" t="s">
        <v>15</v>
      </c>
      <c r="B18" s="9" t="s">
        <v>16</v>
      </c>
      <c r="C18">
        <v>7.9</v>
      </c>
      <c r="D18" s="11">
        <v>78.5</v>
      </c>
      <c r="E18" s="10">
        <v>6</v>
      </c>
      <c r="F18" s="10">
        <v>46.9</v>
      </c>
      <c r="G18" s="10">
        <v>65.7</v>
      </c>
      <c r="H18" s="10">
        <v>99.9</v>
      </c>
      <c r="I18" s="10">
        <v>259.60000000000002</v>
      </c>
      <c r="J18" s="10">
        <v>790.2</v>
      </c>
      <c r="K18" s="23">
        <v>1206.8</v>
      </c>
      <c r="L18" s="23">
        <v>1932.1</v>
      </c>
      <c r="M18" s="23">
        <v>2918.7</v>
      </c>
      <c r="N18" s="23">
        <v>5609.9</v>
      </c>
      <c r="O18">
        <v>9015.2999999999993</v>
      </c>
      <c r="P18">
        <v>6434.4</v>
      </c>
      <c r="Q18">
        <v>4135.7</v>
      </c>
      <c r="R18" s="41"/>
      <c r="S18" s="41"/>
      <c r="T18" s="41"/>
      <c r="U18" s="41"/>
      <c r="V18" s="41"/>
      <c r="W18" s="41"/>
    </row>
    <row r="19" spans="1:23" ht="32.25" customHeight="1">
      <c r="A19" s="8" t="s">
        <v>17</v>
      </c>
      <c r="B19" s="9" t="s">
        <v>18</v>
      </c>
      <c r="C19">
        <v>846.4</v>
      </c>
      <c r="D19" s="11">
        <v>1057.4000000000001</v>
      </c>
      <c r="E19" s="10">
        <v>2154.8000000000002</v>
      </c>
      <c r="F19" s="10">
        <v>2238.5</v>
      </c>
      <c r="G19" s="10">
        <v>2573</v>
      </c>
      <c r="H19" s="10">
        <v>2814.4</v>
      </c>
      <c r="I19" s="10">
        <v>3059.9</v>
      </c>
      <c r="J19" s="10">
        <v>3287.4</v>
      </c>
      <c r="K19" s="23">
        <v>3897.5</v>
      </c>
      <c r="L19" s="23">
        <v>4354.7</v>
      </c>
      <c r="M19" s="23">
        <v>5974.6</v>
      </c>
      <c r="N19" s="23">
        <v>8489.7999999999993</v>
      </c>
      <c r="O19">
        <v>20734.900000000001</v>
      </c>
      <c r="P19">
        <v>16820.3</v>
      </c>
      <c r="Q19">
        <v>19319.8</v>
      </c>
      <c r="R19" s="41"/>
      <c r="S19" s="41"/>
      <c r="T19" s="41"/>
      <c r="U19" s="41"/>
      <c r="V19" s="41"/>
      <c r="W19" s="41"/>
    </row>
    <row r="20" spans="1:23" ht="20.25" customHeight="1" thickBot="1">
      <c r="A20" s="26" t="s">
        <v>19</v>
      </c>
      <c r="B20" s="19" t="s">
        <v>20</v>
      </c>
      <c r="C20" s="30"/>
      <c r="D20" s="21">
        <v>8.1</v>
      </c>
      <c r="E20" s="20"/>
      <c r="F20" s="20"/>
      <c r="G20" s="20"/>
      <c r="H20" s="20">
        <v>101.6</v>
      </c>
      <c r="I20" s="20">
        <v>92.6</v>
      </c>
      <c r="J20" s="20">
        <v>72.3</v>
      </c>
      <c r="K20" s="23">
        <v>218.5</v>
      </c>
      <c r="L20" s="30">
        <v>-78</v>
      </c>
      <c r="M20" s="23">
        <v>-82.6</v>
      </c>
      <c r="N20" s="23">
        <v>625.29999999999995</v>
      </c>
      <c r="O20">
        <v>834.1</v>
      </c>
      <c r="P20">
        <v>742.8</v>
      </c>
      <c r="Q20" s="31">
        <v>1160</v>
      </c>
      <c r="R20" s="41"/>
      <c r="S20" s="41"/>
      <c r="T20" s="41"/>
      <c r="U20" s="42"/>
      <c r="V20" s="42"/>
      <c r="W20" s="42"/>
    </row>
    <row r="21" spans="1:23" ht="23.25" customHeight="1" thickBot="1">
      <c r="A21" s="16" t="s">
        <v>21</v>
      </c>
      <c r="B21" s="27" t="s">
        <v>26</v>
      </c>
      <c r="C21" s="30">
        <v>15263.2</v>
      </c>
      <c r="D21" s="28">
        <v>14365.1</v>
      </c>
      <c r="E21" s="28">
        <v>17045</v>
      </c>
      <c r="F21" s="28">
        <v>21752.5</v>
      </c>
      <c r="G21" s="28">
        <v>17409.099999999999</v>
      </c>
      <c r="H21" s="28">
        <v>13146</v>
      </c>
      <c r="I21" s="28">
        <v>17738.599999999999</v>
      </c>
      <c r="J21" s="28">
        <v>23862.6</v>
      </c>
      <c r="K21" s="29">
        <v>27547.599999999999</v>
      </c>
      <c r="L21" s="30">
        <v>37255.4</v>
      </c>
      <c r="M21" s="29">
        <v>55552.6</v>
      </c>
      <c r="N21" s="29">
        <v>80567.7</v>
      </c>
      <c r="O21" s="29">
        <v>105198.7</v>
      </c>
      <c r="P21" s="29">
        <v>113594.7</v>
      </c>
      <c r="Q21" s="33">
        <v>102062.2</v>
      </c>
      <c r="R21" s="33">
        <f>+R13+R14+R16</f>
        <v>124402.9</v>
      </c>
      <c r="S21" s="33">
        <f t="shared" ref="S21" si="0">+S13+S14+S16</f>
        <v>212138.8</v>
      </c>
      <c r="T21" s="33">
        <f>+T13+T14+T16</f>
        <v>291900</v>
      </c>
      <c r="U21" s="33">
        <f>+U13+U14+U16</f>
        <v>382265.59999999998</v>
      </c>
      <c r="V21" s="33">
        <f>+V13+V14+V16</f>
        <v>409517.3</v>
      </c>
      <c r="W21" s="33">
        <f>+W13+W14+W16</f>
        <v>400555.29999999993</v>
      </c>
    </row>
    <row r="22" spans="1:23" ht="23.25" customHeight="1">
      <c r="A22" s="34"/>
      <c r="B22" s="35"/>
      <c r="C22" s="22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36"/>
    </row>
    <row r="23" spans="1:23" ht="23.25" customHeight="1">
      <c r="A23" s="34"/>
      <c r="B23" s="35"/>
      <c r="C23" s="22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36"/>
    </row>
    <row r="24" spans="1:23" ht="23.25" customHeight="1">
      <c r="A24" s="34"/>
      <c r="B24" s="35"/>
      <c r="C24" s="22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36"/>
    </row>
    <row r="25" spans="1:23" ht="23.25" customHeight="1">
      <c r="A25" s="34"/>
      <c r="B25" s="35"/>
      <c r="C25" s="22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36"/>
    </row>
    <row r="26" spans="1:23" ht="23.25" customHeight="1">
      <c r="A26" s="34"/>
      <c r="B26" s="35"/>
      <c r="C26" s="22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36"/>
    </row>
    <row r="27" spans="1:23" ht="23.25" customHeight="1">
      <c r="A27" s="34"/>
      <c r="B27" s="35"/>
      <c r="C27" s="22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36"/>
    </row>
    <row r="28" spans="1:23" ht="23.25" customHeight="1">
      <c r="A28" s="34"/>
      <c r="B28" s="35"/>
      <c r="C28" s="22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36"/>
    </row>
    <row r="29" spans="1:23" ht="23.25" customHeight="1">
      <c r="A29" s="34"/>
      <c r="B29" s="35"/>
      <c r="C29" s="22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36"/>
    </row>
    <row r="30" spans="1:23" ht="23.25" customHeight="1">
      <c r="A30" s="34"/>
      <c r="B30" s="35"/>
      <c r="C30" s="22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36"/>
    </row>
    <row r="31" spans="1:23" ht="23.25" customHeight="1">
      <c r="A31" s="34"/>
      <c r="B31" s="35"/>
      <c r="C31" s="22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36"/>
    </row>
    <row r="32" spans="1:23" ht="23.25" customHeight="1">
      <c r="A32" s="34"/>
      <c r="B32" s="35"/>
      <c r="C32" s="22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36"/>
    </row>
    <row r="33" spans="1:17" ht="23.25" customHeight="1">
      <c r="A33" s="34"/>
      <c r="B33" s="35"/>
      <c r="C33" s="22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36"/>
    </row>
    <row r="34" spans="1:17" ht="23.25" customHeight="1">
      <c r="A34" s="34"/>
      <c r="B34" s="35"/>
      <c r="C34" s="22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36"/>
    </row>
    <row r="35" spans="1:17" ht="23.25" customHeight="1">
      <c r="A35" s="34"/>
      <c r="B35" s="35"/>
      <c r="C35" s="22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36"/>
    </row>
  </sheetData>
  <mergeCells count="20">
    <mergeCell ref="W14:W15"/>
    <mergeCell ref="W16:W20"/>
    <mergeCell ref="A11:A12"/>
    <mergeCell ref="A1:I1"/>
    <mergeCell ref="C11:Q11"/>
    <mergeCell ref="A3:I3"/>
    <mergeCell ref="A4:D4"/>
    <mergeCell ref="A9:I9"/>
    <mergeCell ref="A10:I10"/>
    <mergeCell ref="R11:V11"/>
    <mergeCell ref="T14:T15"/>
    <mergeCell ref="T16:T20"/>
    <mergeCell ref="R14:R15"/>
    <mergeCell ref="S14:S15"/>
    <mergeCell ref="R16:R20"/>
    <mergeCell ref="S16:S20"/>
    <mergeCell ref="U14:U15"/>
    <mergeCell ref="V14:V15"/>
    <mergeCell ref="U16:U20"/>
    <mergeCell ref="V16:V2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ZDTG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Urjinpurew</dc:creator>
  <cp:lastModifiedBy>Munkhtsetseg_Kh</cp:lastModifiedBy>
  <dcterms:created xsi:type="dcterms:W3CDTF">2011-04-08T03:59:03Z</dcterms:created>
  <dcterms:modified xsi:type="dcterms:W3CDTF">2018-05-16T07:30:07Z</dcterms:modified>
</cp:coreProperties>
</file>